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Imac-dani/Desktop/Dani/Daniel/Activo/Gestion Familiar/talleres 2018/Taller 6/"/>
    </mc:Choice>
  </mc:AlternateContent>
  <bookViews>
    <workbookView xWindow="0" yWindow="460" windowWidth="33600" windowHeight="20460" tabRatio="500" activeTab="1"/>
  </bookViews>
  <sheets>
    <sheet name="General" sheetId="1" r:id="rId1"/>
    <sheet name="Andalucia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6" i="2" l="1"/>
  <c r="H46" i="2"/>
  <c r="G46" i="2"/>
  <c r="C7" i="2"/>
  <c r="D6" i="1"/>
  <c r="C7" i="1"/>
  <c r="G43" i="2"/>
  <c r="G44" i="2"/>
  <c r="G42" i="2"/>
  <c r="G41" i="2"/>
  <c r="F23" i="2"/>
  <c r="H23" i="2"/>
  <c r="F22" i="2"/>
  <c r="H22" i="2"/>
  <c r="F28" i="2"/>
  <c r="H28" i="2"/>
  <c r="H39" i="2"/>
  <c r="G21" i="2"/>
  <c r="H21" i="2"/>
  <c r="G39" i="2"/>
  <c r="I39" i="2"/>
  <c r="F31" i="2"/>
  <c r="D12" i="2"/>
  <c r="F12" i="2"/>
  <c r="D11" i="2"/>
  <c r="F11" i="2"/>
  <c r="F10" i="2"/>
  <c r="C11" i="2"/>
  <c r="C12" i="2"/>
  <c r="C13" i="2"/>
  <c r="H31" i="2"/>
  <c r="H42" i="2"/>
  <c r="I42" i="2"/>
  <c r="F24" i="2"/>
  <c r="G24" i="2"/>
  <c r="D4" i="2"/>
  <c r="F4" i="2"/>
  <c r="D3" i="2"/>
  <c r="F3" i="2"/>
  <c r="F2" i="2"/>
  <c r="C3" i="2"/>
  <c r="C4" i="2"/>
  <c r="C5" i="2"/>
  <c r="H24" i="2"/>
  <c r="F32" i="2"/>
  <c r="D13" i="2"/>
  <c r="F13" i="2"/>
  <c r="C14" i="2"/>
  <c r="H32" i="2"/>
  <c r="H43" i="2"/>
  <c r="I43" i="2"/>
  <c r="F33" i="2"/>
  <c r="D14" i="2"/>
  <c r="F14" i="2"/>
  <c r="C15" i="2"/>
  <c r="H33" i="2"/>
  <c r="H44" i="2"/>
  <c r="I44" i="2"/>
  <c r="F25" i="2"/>
  <c r="G25" i="2"/>
  <c r="D5" i="2"/>
  <c r="F5" i="2"/>
  <c r="C6" i="2"/>
  <c r="H25" i="2"/>
  <c r="G45" i="2"/>
  <c r="F34" i="2"/>
  <c r="D15" i="2"/>
  <c r="F15" i="2"/>
  <c r="C16" i="2"/>
  <c r="H34" i="2"/>
  <c r="H45" i="2"/>
  <c r="I45" i="2"/>
  <c r="F35" i="2"/>
  <c r="D16" i="2"/>
  <c r="F16" i="2"/>
  <c r="C17" i="2"/>
  <c r="H35" i="2"/>
  <c r="G23" i="2"/>
  <c r="F30" i="2"/>
  <c r="H30" i="2"/>
  <c r="H41" i="2"/>
  <c r="I41" i="2"/>
  <c r="F29" i="2"/>
  <c r="H29" i="2"/>
  <c r="H40" i="2"/>
  <c r="G22" i="2"/>
  <c r="G40" i="2"/>
  <c r="I40" i="2"/>
  <c r="I33" i="2"/>
  <c r="I34" i="2"/>
  <c r="I35" i="2"/>
  <c r="I32" i="2"/>
  <c r="I31" i="2"/>
  <c r="I30" i="2"/>
  <c r="I29" i="2"/>
  <c r="I28" i="2"/>
  <c r="D17" i="2"/>
  <c r="F17" i="2"/>
  <c r="C18" i="2"/>
  <c r="G17" i="2"/>
  <c r="G15" i="2"/>
  <c r="G16" i="2"/>
  <c r="G14" i="2"/>
  <c r="G13" i="2"/>
  <c r="G12" i="2"/>
  <c r="G11" i="2"/>
  <c r="G10" i="2"/>
  <c r="I25" i="2"/>
  <c r="I24" i="2"/>
  <c r="I23" i="2"/>
  <c r="I22" i="2"/>
  <c r="I21" i="2"/>
  <c r="D6" i="2"/>
  <c r="F6" i="2"/>
  <c r="G6" i="2"/>
  <c r="G5" i="2"/>
  <c r="G4" i="2"/>
  <c r="G3" i="2"/>
  <c r="G2" i="2"/>
  <c r="D5" i="1"/>
  <c r="D4" i="1"/>
  <c r="D3" i="1"/>
  <c r="G2" i="1"/>
  <c r="C3" i="1"/>
  <c r="G3" i="1"/>
  <c r="C4" i="1"/>
  <c r="G4" i="1"/>
  <c r="C5" i="1"/>
  <c r="G5" i="1"/>
  <c r="C6" i="1"/>
  <c r="G15" i="1"/>
  <c r="G14" i="1"/>
  <c r="G13" i="1"/>
  <c r="G12" i="1"/>
  <c r="G11" i="1"/>
  <c r="F14" i="1"/>
  <c r="H14" i="1"/>
  <c r="I14" i="1"/>
  <c r="F15" i="1"/>
  <c r="H15" i="1"/>
  <c r="I15" i="1"/>
  <c r="F13" i="1"/>
  <c r="H13" i="1"/>
  <c r="I13" i="1"/>
  <c r="F12" i="1"/>
  <c r="H12" i="1"/>
  <c r="I12" i="1"/>
  <c r="H11" i="1"/>
  <c r="I11" i="1"/>
  <c r="G6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<sst xmlns="http://schemas.openxmlformats.org/spreadsheetml/2006/main" count="120" uniqueCount="36">
  <si>
    <t>Base liquidable hasta</t>
  </si>
  <si>
    <t>Resto base liquidable</t>
  </si>
  <si>
    <t>Cuota integra</t>
  </si>
  <si>
    <t>Tipo estatal</t>
  </si>
  <si>
    <t>Tipo autonómico</t>
  </si>
  <si>
    <t>Tipo marginal</t>
  </si>
  <si>
    <t>Tramos</t>
  </si>
  <si>
    <t>Tipo medio</t>
  </si>
  <si>
    <t>¿En qué tramo estás?</t>
  </si>
  <si>
    <t>Tramo 1</t>
  </si>
  <si>
    <t>Ingresos:</t>
  </si>
  <si>
    <t>Tramo 2</t>
  </si>
  <si>
    <t>Resto Cuota</t>
  </si>
  <si>
    <t>Tramo 3</t>
  </si>
  <si>
    <t>Hasta 20.200 €</t>
  </si>
  <si>
    <t>Hasta 12.450 €</t>
  </si>
  <si>
    <t>Tramo 4</t>
  </si>
  <si>
    <t>Hasta 60.000 €</t>
  </si>
  <si>
    <t xml:space="preserve">Tramo 5 </t>
  </si>
  <si>
    <t>Más de 60.000 €</t>
  </si>
  <si>
    <t>Total</t>
  </si>
  <si>
    <t>Tramo</t>
  </si>
  <si>
    <t>Tramo 6</t>
  </si>
  <si>
    <t>Tramo 7</t>
  </si>
  <si>
    <t>Tramo 8</t>
  </si>
  <si>
    <t>Ejemplo</t>
  </si>
  <si>
    <t>Hasta 35.200 €</t>
  </si>
  <si>
    <t>Hasta 28.000 €</t>
  </si>
  <si>
    <t>Hasta 50.000 €</t>
  </si>
  <si>
    <t>Hasta 120.000 €</t>
  </si>
  <si>
    <t>Más de 120.000 €</t>
  </si>
  <si>
    <t>Para conocer el tipo medio haz lo siguiente:</t>
  </si>
  <si>
    <t>Ingresos</t>
  </si>
  <si>
    <t>Total Impuesto Estatal</t>
  </si>
  <si>
    <t>Total Impuesto Autonómico</t>
  </si>
  <si>
    <t>Tipo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</si>
</sst>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1" xfId="3" applyFont="1" applyBorder="1" applyAlignment="1">
      <alignment horizontal="center"/>
    </xf>
    <xf numFmtId="164" fontId="0" fillId="0" borderId="1" xfId="4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9" fontId="0" fillId="0" borderId="1" xfId="4" applyFont="1" applyBorder="1" applyAlignment="1">
      <alignment horizontal="center"/>
    </xf>
    <xf numFmtId="44" fontId="0" fillId="0" borderId="1" xfId="3" applyFont="1" applyFill="1" applyBorder="1" applyAlignment="1">
      <alignment horizontal="center"/>
    </xf>
    <xf numFmtId="44" fontId="0" fillId="0" borderId="1" xfId="0" applyNumberFormat="1" applyBorder="1"/>
    <xf numFmtId="0" fontId="4" fillId="2" borderId="1" xfId="0" applyFont="1" applyFill="1" applyBorder="1" applyAlignment="1">
      <alignment horizontal="center"/>
    </xf>
    <xf numFmtId="44" fontId="0" fillId="0" borderId="1" xfId="3" applyFont="1" applyBorder="1"/>
    <xf numFmtId="4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1" xfId="3" applyFont="1" applyFill="1" applyBorder="1"/>
    <xf numFmtId="44" fontId="0" fillId="0" borderId="0" xfId="3" applyFont="1" applyFill="1" applyBorder="1" applyAlignment="1">
      <alignment horizontal="center"/>
    </xf>
    <xf numFmtId="44" fontId="0" fillId="0" borderId="0" xfId="0" applyNumberFormat="1" applyBorder="1"/>
    <xf numFmtId="0" fontId="0" fillId="0" borderId="0" xfId="0" applyBorder="1"/>
    <xf numFmtId="9" fontId="0" fillId="0" borderId="0" xfId="4" applyFont="1" applyBorder="1" applyAlignment="1">
      <alignment horizontal="center"/>
    </xf>
    <xf numFmtId="164" fontId="0" fillId="0" borderId="0" xfId="4" applyNumberFormat="1" applyFont="1" applyBorder="1" applyAlignment="1">
      <alignment horizontal="center"/>
    </xf>
    <xf numFmtId="0" fontId="0" fillId="0" borderId="1" xfId="0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0" borderId="1" xfId="0" applyNumberFormat="1" applyBorder="1" applyAlignment="1"/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9">
    <cellStyle name="Hipervínculo" xfId="1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6" builtinId="9" hidden="1"/>
    <cellStyle name="Hipervínculo visitado" xfId="8" builtinId="9" hidden="1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17" sqref="E17"/>
    </sheetView>
  </sheetViews>
  <sheetFormatPr baseColWidth="10" defaultRowHeight="16" x14ac:dyDescent="0.2"/>
  <cols>
    <col min="2" max="2" width="18.1640625" bestFit="1" customWidth="1"/>
    <col min="3" max="3" width="13.83203125" customWidth="1"/>
    <col min="4" max="4" width="18.33203125" bestFit="1" customWidth="1"/>
    <col min="6" max="6" width="14.83203125" bestFit="1" customWidth="1"/>
    <col min="7" max="7" width="12.5" bestFit="1" customWidth="1"/>
    <col min="8" max="8" width="13.6640625" customWidth="1"/>
  </cols>
  <sheetData>
    <row r="1" spans="1:9" x14ac:dyDescent="0.2">
      <c r="A1" s="11" t="s">
        <v>6</v>
      </c>
      <c r="B1" s="11" t="s">
        <v>0</v>
      </c>
      <c r="C1" s="11" t="s">
        <v>2</v>
      </c>
      <c r="D1" s="11" t="s">
        <v>1</v>
      </c>
      <c r="E1" s="11" t="s">
        <v>3</v>
      </c>
      <c r="F1" s="11" t="s">
        <v>4</v>
      </c>
      <c r="G1" s="11" t="s">
        <v>5</v>
      </c>
      <c r="H1" s="11" t="s">
        <v>7</v>
      </c>
    </row>
    <row r="2" spans="1:9" x14ac:dyDescent="0.2">
      <c r="A2" s="1">
        <v>1</v>
      </c>
      <c r="B2" s="3">
        <v>0</v>
      </c>
      <c r="C2" s="3">
        <v>0</v>
      </c>
      <c r="D2" s="3">
        <v>12450</v>
      </c>
      <c r="E2" s="4">
        <v>9.5000000000000001E-2</v>
      </c>
      <c r="F2" s="4">
        <v>9.5000000000000001E-2</v>
      </c>
      <c r="G2" s="5">
        <f>SUM(E2:F2)</f>
        <v>0.19</v>
      </c>
      <c r="H2" s="8">
        <f>C3/B3</f>
        <v>0.19</v>
      </c>
    </row>
    <row r="3" spans="1:9" x14ac:dyDescent="0.2">
      <c r="A3" s="1">
        <v>2</v>
      </c>
      <c r="B3" s="3">
        <v>12450</v>
      </c>
      <c r="C3" s="3">
        <f>D2*G2</f>
        <v>2365.5</v>
      </c>
      <c r="D3" s="3">
        <f>B4-B3</f>
        <v>7750</v>
      </c>
      <c r="E3" s="4">
        <v>0.12</v>
      </c>
      <c r="F3" s="4">
        <v>0.12</v>
      </c>
      <c r="G3" s="5">
        <f>SUM(E3:F3)</f>
        <v>0.24</v>
      </c>
      <c r="H3" s="8">
        <f>C4/B4</f>
        <v>0.20918316831683167</v>
      </c>
    </row>
    <row r="4" spans="1:9" x14ac:dyDescent="0.2">
      <c r="A4" s="1">
        <v>3</v>
      </c>
      <c r="B4" s="3">
        <v>20200</v>
      </c>
      <c r="C4" s="3">
        <f>(D3*G3)+C3</f>
        <v>4225.5</v>
      </c>
      <c r="D4" s="3">
        <f>B5-B4</f>
        <v>15000</v>
      </c>
      <c r="E4" s="4">
        <v>0.15</v>
      </c>
      <c r="F4" s="4">
        <v>0.15</v>
      </c>
      <c r="G4" s="5">
        <f>SUM(E4:F4)</f>
        <v>0.3</v>
      </c>
      <c r="H4" s="8">
        <f>C5/B5</f>
        <v>0.24788352272727274</v>
      </c>
    </row>
    <row r="5" spans="1:9" x14ac:dyDescent="0.2">
      <c r="A5" s="1">
        <v>4</v>
      </c>
      <c r="B5" s="3">
        <v>35200</v>
      </c>
      <c r="C5" s="3">
        <f>(D4*G4)+C4</f>
        <v>8725.5</v>
      </c>
      <c r="D5" s="3">
        <f>B6-B5</f>
        <v>24800</v>
      </c>
      <c r="E5" s="4">
        <v>0.185</v>
      </c>
      <c r="F5" s="4">
        <v>0.185</v>
      </c>
      <c r="G5" s="5">
        <f>SUM(E5:F5)</f>
        <v>0.37</v>
      </c>
      <c r="H5" s="8">
        <f>C6/B6</f>
        <v>0.29835833333333334</v>
      </c>
    </row>
    <row r="6" spans="1:9" x14ac:dyDescent="0.2">
      <c r="A6" s="1">
        <v>5</v>
      </c>
      <c r="B6" s="3">
        <v>60000</v>
      </c>
      <c r="C6" s="3">
        <f>(D5*G5)+C5</f>
        <v>17901.5</v>
      </c>
      <c r="D6" s="3">
        <f>B7-B6</f>
        <v>440000</v>
      </c>
      <c r="E6" s="4">
        <v>0.22500000000000001</v>
      </c>
      <c r="F6" s="4">
        <v>0.22500000000000001</v>
      </c>
      <c r="G6" s="5">
        <f>SUM(E6:F6)</f>
        <v>0.45</v>
      </c>
      <c r="H6" s="8">
        <f>C7/B7</f>
        <v>0.43180299999999999</v>
      </c>
    </row>
    <row r="7" spans="1:9" x14ac:dyDescent="0.2">
      <c r="A7" s="2">
        <v>6</v>
      </c>
      <c r="B7" s="9">
        <v>500000</v>
      </c>
      <c r="C7" s="10">
        <f>(D6*G6)+C6</f>
        <v>215901.5</v>
      </c>
    </row>
    <row r="10" spans="1:9" x14ac:dyDescent="0.2">
      <c r="A10" s="17" t="s">
        <v>8</v>
      </c>
      <c r="B10" s="18"/>
      <c r="C10" s="18"/>
      <c r="D10" s="18"/>
      <c r="E10" s="18"/>
      <c r="F10" s="18"/>
      <c r="G10" s="19" t="s">
        <v>5</v>
      </c>
      <c r="H10" s="19" t="s">
        <v>20</v>
      </c>
      <c r="I10" s="19" t="s">
        <v>7</v>
      </c>
    </row>
    <row r="11" spans="1:9" x14ac:dyDescent="0.2">
      <c r="A11" s="1" t="s">
        <v>9</v>
      </c>
      <c r="B11" s="6" t="s">
        <v>15</v>
      </c>
      <c r="C11" s="6" t="s">
        <v>10</v>
      </c>
      <c r="D11" s="12">
        <v>9500</v>
      </c>
      <c r="E11" s="6"/>
      <c r="F11" s="6"/>
      <c r="G11" s="8">
        <f>SUM(E2:F2)</f>
        <v>0.19</v>
      </c>
      <c r="H11" s="13">
        <f>(D11*G11)+C2</f>
        <v>1805</v>
      </c>
      <c r="I11" s="8">
        <f>H11/D11</f>
        <v>0.19</v>
      </c>
    </row>
    <row r="12" spans="1:9" x14ac:dyDescent="0.2">
      <c r="A12" s="1" t="s">
        <v>11</v>
      </c>
      <c r="B12" s="6" t="s">
        <v>14</v>
      </c>
      <c r="C12" s="6" t="s">
        <v>10</v>
      </c>
      <c r="D12" s="12">
        <v>19500</v>
      </c>
      <c r="E12" s="6" t="s">
        <v>12</v>
      </c>
      <c r="F12" s="10">
        <f>D12-B3</f>
        <v>7050</v>
      </c>
      <c r="G12" s="8">
        <f>SUM(E3:F3)</f>
        <v>0.24</v>
      </c>
      <c r="H12" s="13">
        <f>(F12*G12)+C3</f>
        <v>4057.5</v>
      </c>
      <c r="I12" s="8">
        <f>H12/D12</f>
        <v>0.20807692307692308</v>
      </c>
    </row>
    <row r="13" spans="1:9" x14ac:dyDescent="0.2">
      <c r="A13" s="1" t="s">
        <v>13</v>
      </c>
      <c r="B13" s="6" t="s">
        <v>26</v>
      </c>
      <c r="C13" s="6" t="s">
        <v>10</v>
      </c>
      <c r="D13" s="12">
        <v>31000</v>
      </c>
      <c r="E13" s="6" t="s">
        <v>12</v>
      </c>
      <c r="F13" s="10">
        <f>D13-B4</f>
        <v>10800</v>
      </c>
      <c r="G13" s="8">
        <f>SUM(E4:F4)</f>
        <v>0.3</v>
      </c>
      <c r="H13" s="13">
        <f>(F13*G13)+C4</f>
        <v>7465.5</v>
      </c>
      <c r="I13" s="8">
        <f>H13/D13</f>
        <v>0.24082258064516129</v>
      </c>
    </row>
    <row r="14" spans="1:9" x14ac:dyDescent="0.2">
      <c r="A14" s="1" t="s">
        <v>16</v>
      </c>
      <c r="B14" s="6" t="s">
        <v>17</v>
      </c>
      <c r="C14" s="6" t="s">
        <v>10</v>
      </c>
      <c r="D14" s="12">
        <v>57000</v>
      </c>
      <c r="E14" s="6" t="s">
        <v>12</v>
      </c>
      <c r="F14" s="10">
        <f t="shared" ref="F14:F15" si="0">D14-B5</f>
        <v>21800</v>
      </c>
      <c r="G14" s="8">
        <f>SUM(E5:F5)</f>
        <v>0.37</v>
      </c>
      <c r="H14" s="13">
        <f t="shared" ref="H14:H15" si="1">(F14*G14)+C5</f>
        <v>16791.5</v>
      </c>
      <c r="I14" s="8">
        <f t="shared" ref="I14:I15" si="2">H14/D14</f>
        <v>0.29458771929824562</v>
      </c>
    </row>
    <row r="15" spans="1:9" x14ac:dyDescent="0.2">
      <c r="A15" s="1" t="s">
        <v>18</v>
      </c>
      <c r="B15" s="6" t="s">
        <v>19</v>
      </c>
      <c r="C15" s="6" t="s">
        <v>10</v>
      </c>
      <c r="D15" s="12">
        <v>500000</v>
      </c>
      <c r="E15" s="6" t="s">
        <v>12</v>
      </c>
      <c r="F15" s="10">
        <f t="shared" si="0"/>
        <v>440000</v>
      </c>
      <c r="G15" s="8">
        <f>SUM(E6:F6)</f>
        <v>0.45</v>
      </c>
      <c r="H15" s="13">
        <f t="shared" si="1"/>
        <v>215901.5</v>
      </c>
      <c r="I15" s="8">
        <f t="shared" si="2"/>
        <v>0.43180299999999999</v>
      </c>
    </row>
  </sheetData>
  <mergeCells count="1">
    <mergeCell ref="A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K29" sqref="K29"/>
    </sheetView>
  </sheetViews>
  <sheetFormatPr baseColWidth="10" defaultRowHeight="16" x14ac:dyDescent="0.2"/>
  <cols>
    <col min="2" max="2" width="18.6640625" bestFit="1" customWidth="1"/>
    <col min="3" max="3" width="14.1640625" customWidth="1"/>
    <col min="4" max="4" width="18.83203125" bestFit="1" customWidth="1"/>
    <col min="5" max="5" width="15.1640625" bestFit="1" customWidth="1"/>
    <col min="6" max="6" width="19.6640625" bestFit="1" customWidth="1"/>
    <col min="7" max="8" width="24.33203125" bestFit="1" customWidth="1"/>
  </cols>
  <sheetData>
    <row r="1" spans="1:7" x14ac:dyDescent="0.2">
      <c r="A1" s="19" t="s">
        <v>6</v>
      </c>
      <c r="B1" s="19" t="s">
        <v>0</v>
      </c>
      <c r="C1" s="19" t="s">
        <v>2</v>
      </c>
      <c r="D1" s="19" t="s">
        <v>1</v>
      </c>
      <c r="E1" s="19" t="s">
        <v>3</v>
      </c>
      <c r="F1" s="19" t="s">
        <v>5</v>
      </c>
      <c r="G1" s="19" t="s">
        <v>7</v>
      </c>
    </row>
    <row r="2" spans="1:7" x14ac:dyDescent="0.2">
      <c r="A2" s="1">
        <v>1</v>
      </c>
      <c r="B2" s="3">
        <v>0</v>
      </c>
      <c r="C2" s="3">
        <v>0</v>
      </c>
      <c r="D2" s="3">
        <v>12450</v>
      </c>
      <c r="E2" s="4">
        <v>9.5000000000000001E-2</v>
      </c>
      <c r="F2" s="5">
        <f>SUM(E2:E2)</f>
        <v>9.5000000000000001E-2</v>
      </c>
      <c r="G2" s="4">
        <f>C3/B3</f>
        <v>9.5000000000000001E-2</v>
      </c>
    </row>
    <row r="3" spans="1:7" x14ac:dyDescent="0.2">
      <c r="A3" s="1">
        <v>2</v>
      </c>
      <c r="B3" s="3">
        <v>12450</v>
      </c>
      <c r="C3" s="3">
        <f>D2*F2</f>
        <v>1182.75</v>
      </c>
      <c r="D3" s="3">
        <f>B4-B3</f>
        <v>7750</v>
      </c>
      <c r="E3" s="4">
        <v>0.12</v>
      </c>
      <c r="F3" s="5">
        <f>SUM(E3:E3)</f>
        <v>0.12</v>
      </c>
      <c r="G3" s="4">
        <f>C4/B4</f>
        <v>0.10459158415841584</v>
      </c>
    </row>
    <row r="4" spans="1:7" x14ac:dyDescent="0.2">
      <c r="A4" s="1">
        <v>3</v>
      </c>
      <c r="B4" s="3">
        <v>20200</v>
      </c>
      <c r="C4" s="3">
        <f>(D3*F3)+C3</f>
        <v>2112.75</v>
      </c>
      <c r="D4" s="3">
        <f>B5-B4</f>
        <v>15000</v>
      </c>
      <c r="E4" s="4">
        <v>0.15</v>
      </c>
      <c r="F4" s="5">
        <f>SUM(E4:E4)</f>
        <v>0.15</v>
      </c>
      <c r="G4" s="4">
        <f>C5/B5</f>
        <v>0.12394176136363637</v>
      </c>
    </row>
    <row r="5" spans="1:7" x14ac:dyDescent="0.2">
      <c r="A5" s="1">
        <v>4</v>
      </c>
      <c r="B5" s="3">
        <v>35200</v>
      </c>
      <c r="C5" s="3">
        <f>(D4*F4)+C4</f>
        <v>4362.75</v>
      </c>
      <c r="D5" s="3">
        <f>B6-B5</f>
        <v>24800</v>
      </c>
      <c r="E5" s="4">
        <v>0.185</v>
      </c>
      <c r="F5" s="5">
        <f>SUM(E5:E5)</f>
        <v>0.185</v>
      </c>
      <c r="G5" s="4">
        <f>C6/B6</f>
        <v>0.14917916666666667</v>
      </c>
    </row>
    <row r="6" spans="1:7" x14ac:dyDescent="0.2">
      <c r="A6" s="1">
        <v>5</v>
      </c>
      <c r="B6" s="3">
        <v>60000</v>
      </c>
      <c r="C6" s="3">
        <f>(D5*F5)+C5</f>
        <v>8950.75</v>
      </c>
      <c r="D6" s="3">
        <f>B7-B6</f>
        <v>1940000</v>
      </c>
      <c r="E6" s="4">
        <v>0.22500000000000001</v>
      </c>
      <c r="F6" s="5">
        <f>SUM(E6:E6)</f>
        <v>0.22500000000000001</v>
      </c>
      <c r="G6" s="4">
        <f>C7/B7</f>
        <v>0.222725375</v>
      </c>
    </row>
    <row r="7" spans="1:7" x14ac:dyDescent="0.2">
      <c r="A7" s="2" t="s">
        <v>25</v>
      </c>
      <c r="B7" s="9">
        <v>2000000</v>
      </c>
      <c r="C7" s="10">
        <f>(D6*F6)+C6</f>
        <v>445450.75</v>
      </c>
    </row>
    <row r="8" spans="1:7" x14ac:dyDescent="0.2">
      <c r="A8" s="20"/>
      <c r="B8" s="22"/>
      <c r="C8" s="23"/>
    </row>
    <row r="9" spans="1:7" x14ac:dyDescent="0.2">
      <c r="A9" s="11" t="s">
        <v>6</v>
      </c>
      <c r="B9" s="11" t="s">
        <v>0</v>
      </c>
      <c r="C9" s="11" t="s">
        <v>2</v>
      </c>
      <c r="D9" s="11" t="s">
        <v>1</v>
      </c>
      <c r="E9" s="11" t="s">
        <v>4</v>
      </c>
      <c r="F9" s="11" t="s">
        <v>5</v>
      </c>
      <c r="G9" s="11" t="s">
        <v>7</v>
      </c>
    </row>
    <row r="10" spans="1:7" x14ac:dyDescent="0.2">
      <c r="A10" s="1">
        <v>1</v>
      </c>
      <c r="B10" s="3">
        <v>0</v>
      </c>
      <c r="C10" s="3">
        <v>0</v>
      </c>
      <c r="D10" s="3">
        <v>12450</v>
      </c>
      <c r="E10" s="4">
        <v>0.1</v>
      </c>
      <c r="F10" s="5">
        <f>SUM(E10:E10)</f>
        <v>0.1</v>
      </c>
      <c r="G10" s="4">
        <f>C11/B11</f>
        <v>0.1</v>
      </c>
    </row>
    <row r="11" spans="1:7" x14ac:dyDescent="0.2">
      <c r="A11" s="1">
        <v>2</v>
      </c>
      <c r="B11" s="3">
        <v>12450</v>
      </c>
      <c r="C11" s="3">
        <f>D10*F10</f>
        <v>1245</v>
      </c>
      <c r="D11" s="3">
        <f>B12-B11</f>
        <v>7750</v>
      </c>
      <c r="E11" s="4">
        <v>0.12</v>
      </c>
      <c r="F11" s="5">
        <f>SUM(E11:E11)</f>
        <v>0.12</v>
      </c>
      <c r="G11" s="4">
        <f>C12/B12</f>
        <v>0.10767326732673267</v>
      </c>
    </row>
    <row r="12" spans="1:7" x14ac:dyDescent="0.2">
      <c r="A12" s="1">
        <v>3</v>
      </c>
      <c r="B12" s="3">
        <v>20200</v>
      </c>
      <c r="C12" s="3">
        <f>(D11*F11)+C11</f>
        <v>2175</v>
      </c>
      <c r="D12" s="3">
        <f>B13-B12</f>
        <v>7800</v>
      </c>
      <c r="E12" s="4">
        <v>0.15</v>
      </c>
      <c r="F12" s="5">
        <f>SUM(E12:E12)</f>
        <v>0.15</v>
      </c>
      <c r="G12" s="4">
        <f>C13/B13</f>
        <v>0.11946428571428572</v>
      </c>
    </row>
    <row r="13" spans="1:7" x14ac:dyDescent="0.2">
      <c r="A13" s="1">
        <v>4</v>
      </c>
      <c r="B13" s="3">
        <v>28000</v>
      </c>
      <c r="C13" s="3">
        <f>(D12*F12)+C12</f>
        <v>3345</v>
      </c>
      <c r="D13" s="3">
        <f t="shared" ref="D13:D17" si="0">B14-B13</f>
        <v>7200</v>
      </c>
      <c r="E13" s="4">
        <v>0.16500000000000001</v>
      </c>
      <c r="F13" s="5">
        <f>SUM(E13:E13)</f>
        <v>0.16500000000000001</v>
      </c>
      <c r="G13" s="4">
        <f>C14/B14</f>
        <v>0.1287784090909091</v>
      </c>
    </row>
    <row r="14" spans="1:7" x14ac:dyDescent="0.2">
      <c r="A14" s="1">
        <v>5</v>
      </c>
      <c r="B14" s="3">
        <v>35200</v>
      </c>
      <c r="C14" s="3">
        <f>(D13*F13)+C13</f>
        <v>4533</v>
      </c>
      <c r="D14" s="3">
        <f t="shared" si="0"/>
        <v>14800</v>
      </c>
      <c r="E14" s="4">
        <v>0.19</v>
      </c>
      <c r="F14" s="5">
        <f>SUM(E14:E14)</f>
        <v>0.19</v>
      </c>
      <c r="G14" s="4">
        <f>C15/B15</f>
        <v>0.1469</v>
      </c>
    </row>
    <row r="15" spans="1:7" x14ac:dyDescent="0.2">
      <c r="A15" s="2">
        <v>6</v>
      </c>
      <c r="B15" s="9">
        <v>50000</v>
      </c>
      <c r="C15" s="10">
        <f>(D14*F14)+C14</f>
        <v>7345</v>
      </c>
      <c r="D15" s="3">
        <f t="shared" si="0"/>
        <v>10000</v>
      </c>
      <c r="E15" s="8">
        <v>0.19500000000000001</v>
      </c>
      <c r="F15" s="8">
        <f>SUM(E15:E15)</f>
        <v>0.19500000000000001</v>
      </c>
      <c r="G15" s="4">
        <f t="shared" ref="G15:G17" si="1">C16/B16</f>
        <v>0.15491666666666667</v>
      </c>
    </row>
    <row r="16" spans="1:7" x14ac:dyDescent="0.2">
      <c r="A16" s="2">
        <v>7</v>
      </c>
      <c r="B16" s="9">
        <v>60000</v>
      </c>
      <c r="C16" s="10">
        <f t="shared" ref="C16:C18" si="2">(D15*F15)+C15</f>
        <v>9295</v>
      </c>
      <c r="D16" s="3">
        <f t="shared" si="0"/>
        <v>60000</v>
      </c>
      <c r="E16" s="8">
        <v>0.23499999999999999</v>
      </c>
      <c r="F16" s="8">
        <f>SUM(E16:E16)</f>
        <v>0.23499999999999999</v>
      </c>
      <c r="G16" s="4">
        <f t="shared" si="1"/>
        <v>0.19495833333333334</v>
      </c>
    </row>
    <row r="17" spans="1:9" x14ac:dyDescent="0.2">
      <c r="A17" s="2">
        <v>8</v>
      </c>
      <c r="B17" s="9">
        <v>120000</v>
      </c>
      <c r="C17" s="10">
        <f t="shared" si="2"/>
        <v>23395</v>
      </c>
      <c r="D17" s="3">
        <f t="shared" si="0"/>
        <v>1880000</v>
      </c>
      <c r="E17" s="8">
        <v>0.255</v>
      </c>
      <c r="F17" s="8">
        <f>SUM(E17:E17)</f>
        <v>0.255</v>
      </c>
      <c r="G17" s="4">
        <f t="shared" si="1"/>
        <v>0.2513975</v>
      </c>
    </row>
    <row r="18" spans="1:9" x14ac:dyDescent="0.2">
      <c r="A18" s="2" t="s">
        <v>25</v>
      </c>
      <c r="B18" s="9">
        <v>2000000</v>
      </c>
      <c r="C18" s="10">
        <f t="shared" si="2"/>
        <v>502795</v>
      </c>
      <c r="D18" s="24"/>
      <c r="E18" s="25"/>
      <c r="F18" s="25"/>
      <c r="G18" s="26"/>
    </row>
    <row r="20" spans="1:9" x14ac:dyDescent="0.2">
      <c r="A20" s="17" t="s">
        <v>8</v>
      </c>
      <c r="B20" s="18"/>
      <c r="C20" s="18"/>
      <c r="D20" s="18"/>
      <c r="E20" s="18"/>
      <c r="F20" s="18"/>
      <c r="G20" s="19" t="s">
        <v>5</v>
      </c>
      <c r="H20" s="19" t="s">
        <v>33</v>
      </c>
      <c r="I20" s="19" t="s">
        <v>7</v>
      </c>
    </row>
    <row r="21" spans="1:9" x14ac:dyDescent="0.2">
      <c r="A21" s="1" t="s">
        <v>9</v>
      </c>
      <c r="B21" s="6" t="s">
        <v>15</v>
      </c>
      <c r="C21" s="6" t="s">
        <v>10</v>
      </c>
      <c r="D21" s="12">
        <v>12450</v>
      </c>
      <c r="E21" s="6"/>
      <c r="F21" s="6"/>
      <c r="G21" s="4">
        <f>SUM(E2:E2)</f>
        <v>9.5000000000000001E-2</v>
      </c>
      <c r="H21" s="13">
        <f>(D21*G21)+C2</f>
        <v>1182.75</v>
      </c>
      <c r="I21" s="4">
        <f>H21/D21</f>
        <v>9.5000000000000001E-2</v>
      </c>
    </row>
    <row r="22" spans="1:9" x14ac:dyDescent="0.2">
      <c r="A22" s="1" t="s">
        <v>11</v>
      </c>
      <c r="B22" s="6" t="s">
        <v>14</v>
      </c>
      <c r="C22" s="6" t="s">
        <v>10</v>
      </c>
      <c r="D22" s="12">
        <v>20200</v>
      </c>
      <c r="E22" s="6" t="s">
        <v>12</v>
      </c>
      <c r="F22" s="10">
        <f>D22-B3</f>
        <v>7750</v>
      </c>
      <c r="G22" s="4">
        <f>SUM(E3:E3)</f>
        <v>0.12</v>
      </c>
      <c r="H22" s="13">
        <f>(F22*G22)+C3</f>
        <v>2112.75</v>
      </c>
      <c r="I22" s="4">
        <f>H22/D22</f>
        <v>0.10459158415841584</v>
      </c>
    </row>
    <row r="23" spans="1:9" x14ac:dyDescent="0.2">
      <c r="A23" s="1" t="s">
        <v>13</v>
      </c>
      <c r="B23" s="6" t="s">
        <v>26</v>
      </c>
      <c r="C23" s="6" t="s">
        <v>10</v>
      </c>
      <c r="D23" s="12">
        <v>35200</v>
      </c>
      <c r="E23" s="6" t="s">
        <v>12</v>
      </c>
      <c r="F23" s="10">
        <f>D23-B4</f>
        <v>15000</v>
      </c>
      <c r="G23" s="4">
        <f>SUM(E4:E4)</f>
        <v>0.15</v>
      </c>
      <c r="H23" s="13">
        <f>(F23*G23)+C4</f>
        <v>4362.75</v>
      </c>
      <c r="I23" s="4">
        <f>H23/D23</f>
        <v>0.12394176136363637</v>
      </c>
    </row>
    <row r="24" spans="1:9" x14ac:dyDescent="0.2">
      <c r="A24" s="1" t="s">
        <v>16</v>
      </c>
      <c r="B24" s="6" t="s">
        <v>17</v>
      </c>
      <c r="C24" s="6" t="s">
        <v>10</v>
      </c>
      <c r="D24" s="12">
        <v>60000</v>
      </c>
      <c r="E24" s="6" t="s">
        <v>12</v>
      </c>
      <c r="F24" s="10">
        <f>D24-B5</f>
        <v>24800</v>
      </c>
      <c r="G24" s="4">
        <f>SUM(E5:E5)</f>
        <v>0.185</v>
      </c>
      <c r="H24" s="13">
        <f>(F24*G24)+C5</f>
        <v>8950.75</v>
      </c>
      <c r="I24" s="4">
        <f t="shared" ref="I24:I25" si="3">H24/D24</f>
        <v>0.14917916666666667</v>
      </c>
    </row>
    <row r="25" spans="1:9" x14ac:dyDescent="0.2">
      <c r="A25" s="1" t="s">
        <v>18</v>
      </c>
      <c r="B25" s="6" t="s">
        <v>19</v>
      </c>
      <c r="C25" s="6" t="s">
        <v>10</v>
      </c>
      <c r="D25" s="12">
        <v>120000</v>
      </c>
      <c r="E25" s="6" t="s">
        <v>12</v>
      </c>
      <c r="F25" s="10">
        <f>D25-B6</f>
        <v>60000</v>
      </c>
      <c r="G25" s="4">
        <f>SUM(E6:E6)</f>
        <v>0.22500000000000001</v>
      </c>
      <c r="H25" s="13">
        <f>(F25*G25)+C6</f>
        <v>22450.75</v>
      </c>
      <c r="I25" s="4">
        <f t="shared" si="3"/>
        <v>0.18708958333333334</v>
      </c>
    </row>
    <row r="27" spans="1:9" x14ac:dyDescent="0.2">
      <c r="A27" s="28" t="s">
        <v>8</v>
      </c>
      <c r="B27" s="29"/>
      <c r="C27" s="29"/>
      <c r="D27" s="29"/>
      <c r="E27" s="29"/>
      <c r="F27" s="30"/>
      <c r="G27" s="11" t="s">
        <v>5</v>
      </c>
      <c r="H27" s="11" t="s">
        <v>34</v>
      </c>
      <c r="I27" s="11" t="s">
        <v>7</v>
      </c>
    </row>
    <row r="28" spans="1:9" x14ac:dyDescent="0.2">
      <c r="A28" s="1" t="s">
        <v>9</v>
      </c>
      <c r="B28" s="6" t="s">
        <v>15</v>
      </c>
      <c r="C28" s="6" t="s">
        <v>10</v>
      </c>
      <c r="D28" s="12">
        <v>12450</v>
      </c>
      <c r="E28" s="6" t="s">
        <v>12</v>
      </c>
      <c r="F28" s="10">
        <f>D28-B10</f>
        <v>12450</v>
      </c>
      <c r="G28" s="4">
        <v>0.1</v>
      </c>
      <c r="H28" s="13">
        <f>(F28*G28)+C10</f>
        <v>1245</v>
      </c>
      <c r="I28" s="4">
        <f>H28/D28</f>
        <v>0.1</v>
      </c>
    </row>
    <row r="29" spans="1:9" x14ac:dyDescent="0.2">
      <c r="A29" s="1" t="s">
        <v>11</v>
      </c>
      <c r="B29" s="6" t="s">
        <v>14</v>
      </c>
      <c r="C29" s="6" t="s">
        <v>10</v>
      </c>
      <c r="D29" s="12">
        <v>20200</v>
      </c>
      <c r="E29" s="6" t="s">
        <v>12</v>
      </c>
      <c r="F29" s="10">
        <f>D29-B11</f>
        <v>7750</v>
      </c>
      <c r="G29" s="4">
        <v>0.12</v>
      </c>
      <c r="H29" s="13">
        <f>(F29*G29)+C11</f>
        <v>2175</v>
      </c>
      <c r="I29" s="4">
        <f>H29/D29</f>
        <v>0.10767326732673267</v>
      </c>
    </row>
    <row r="30" spans="1:9" x14ac:dyDescent="0.2">
      <c r="A30" s="1" t="s">
        <v>13</v>
      </c>
      <c r="B30" s="6" t="s">
        <v>27</v>
      </c>
      <c r="C30" s="6" t="s">
        <v>10</v>
      </c>
      <c r="D30" s="12">
        <v>28000</v>
      </c>
      <c r="E30" s="6" t="s">
        <v>12</v>
      </c>
      <c r="F30" s="10">
        <f t="shared" ref="F30:F35" si="4">D30-B12</f>
        <v>7800</v>
      </c>
      <c r="G30" s="4">
        <v>0.15</v>
      </c>
      <c r="H30" s="13">
        <f>(F30*G30)+C12</f>
        <v>3345</v>
      </c>
      <c r="I30" s="4">
        <f>H30/D30</f>
        <v>0.11946428571428572</v>
      </c>
    </row>
    <row r="31" spans="1:9" x14ac:dyDescent="0.2">
      <c r="A31" s="1" t="s">
        <v>16</v>
      </c>
      <c r="B31" s="6" t="s">
        <v>26</v>
      </c>
      <c r="C31" s="6" t="s">
        <v>10</v>
      </c>
      <c r="D31" s="12">
        <v>35200</v>
      </c>
      <c r="E31" s="6" t="s">
        <v>12</v>
      </c>
      <c r="F31" s="10">
        <f t="shared" si="4"/>
        <v>7200</v>
      </c>
      <c r="G31" s="4">
        <v>0.16500000000000001</v>
      </c>
      <c r="H31" s="13">
        <f t="shared" ref="H31:H35" si="5">(F31*G31)+C13</f>
        <v>4533</v>
      </c>
      <c r="I31" s="4">
        <f t="shared" ref="I31:I32" si="6">H31/D31</f>
        <v>0.1287784090909091</v>
      </c>
    </row>
    <row r="32" spans="1:9" x14ac:dyDescent="0.2">
      <c r="A32" s="1" t="s">
        <v>18</v>
      </c>
      <c r="B32" s="6" t="s">
        <v>28</v>
      </c>
      <c r="C32" s="6" t="s">
        <v>10</v>
      </c>
      <c r="D32" s="12">
        <v>50000</v>
      </c>
      <c r="E32" s="6" t="s">
        <v>12</v>
      </c>
      <c r="F32" s="10">
        <f t="shared" si="4"/>
        <v>14800</v>
      </c>
      <c r="G32" s="4">
        <v>0.19</v>
      </c>
      <c r="H32" s="13">
        <f t="shared" si="5"/>
        <v>7345</v>
      </c>
      <c r="I32" s="4">
        <f t="shared" si="6"/>
        <v>0.1469</v>
      </c>
    </row>
    <row r="33" spans="1:9" x14ac:dyDescent="0.2">
      <c r="A33" s="1" t="s">
        <v>22</v>
      </c>
      <c r="B33" s="6" t="s">
        <v>17</v>
      </c>
      <c r="C33" s="6" t="s">
        <v>10</v>
      </c>
      <c r="D33" s="12">
        <v>60000</v>
      </c>
      <c r="E33" s="6" t="s">
        <v>12</v>
      </c>
      <c r="F33" s="10">
        <f t="shared" si="4"/>
        <v>10000</v>
      </c>
      <c r="G33" s="4">
        <v>0.19500000000000001</v>
      </c>
      <c r="H33" s="13">
        <f t="shared" si="5"/>
        <v>9295</v>
      </c>
      <c r="I33" s="4">
        <f>H33/D33</f>
        <v>0.15491666666666667</v>
      </c>
    </row>
    <row r="34" spans="1:9" x14ac:dyDescent="0.2">
      <c r="A34" s="1" t="s">
        <v>23</v>
      </c>
      <c r="B34" s="7" t="s">
        <v>29</v>
      </c>
      <c r="C34" s="6" t="s">
        <v>10</v>
      </c>
      <c r="D34" s="12">
        <v>120000</v>
      </c>
      <c r="E34" s="6" t="s">
        <v>12</v>
      </c>
      <c r="F34" s="10">
        <f t="shared" si="4"/>
        <v>60000</v>
      </c>
      <c r="G34" s="4">
        <v>0.23499999999999999</v>
      </c>
      <c r="H34" s="13">
        <f t="shared" si="5"/>
        <v>23395</v>
      </c>
      <c r="I34" s="4">
        <f>H34/D34</f>
        <v>0.19495833333333334</v>
      </c>
    </row>
    <row r="35" spans="1:9" x14ac:dyDescent="0.2">
      <c r="A35" s="1" t="s">
        <v>24</v>
      </c>
      <c r="B35" s="27" t="s">
        <v>30</v>
      </c>
      <c r="C35" s="6" t="s">
        <v>10</v>
      </c>
      <c r="D35" s="21">
        <v>500000</v>
      </c>
      <c r="E35" s="6" t="s">
        <v>12</v>
      </c>
      <c r="F35" s="10">
        <f t="shared" si="4"/>
        <v>380000</v>
      </c>
      <c r="G35" s="4">
        <v>0.255</v>
      </c>
      <c r="H35" s="13">
        <f t="shared" si="5"/>
        <v>120295</v>
      </c>
      <c r="I35" s="4">
        <f>H35/D35</f>
        <v>0.24059</v>
      </c>
    </row>
    <row r="38" spans="1:9" x14ac:dyDescent="0.2">
      <c r="D38" s="14" t="s">
        <v>21</v>
      </c>
      <c r="E38" s="16"/>
      <c r="F38" s="31" t="s">
        <v>32</v>
      </c>
      <c r="G38" s="19" t="s">
        <v>33</v>
      </c>
      <c r="H38" s="11" t="s">
        <v>34</v>
      </c>
      <c r="I38" s="32" t="s">
        <v>35</v>
      </c>
    </row>
    <row r="39" spans="1:9" x14ac:dyDescent="0.2">
      <c r="A39" s="14" t="s">
        <v>31</v>
      </c>
      <c r="B39" s="15"/>
      <c r="C39" s="16"/>
      <c r="D39" s="14" t="s">
        <v>15</v>
      </c>
      <c r="E39" s="16"/>
      <c r="F39" s="3">
        <v>12450</v>
      </c>
      <c r="G39" s="3">
        <f>H21</f>
        <v>1182.75</v>
      </c>
      <c r="H39" s="3">
        <f>H28</f>
        <v>1245</v>
      </c>
      <c r="I39" s="4">
        <f>(H39+G39)/D28</f>
        <v>0.19500000000000001</v>
      </c>
    </row>
    <row r="40" spans="1:9" x14ac:dyDescent="0.2">
      <c r="D40" s="14" t="s">
        <v>14</v>
      </c>
      <c r="E40" s="16"/>
      <c r="F40" s="3">
        <v>20200</v>
      </c>
      <c r="G40" s="33">
        <f>H22</f>
        <v>2112.75</v>
      </c>
      <c r="H40" s="3">
        <f t="shared" ref="H40:H46" si="7">H29</f>
        <v>2175</v>
      </c>
      <c r="I40" s="4">
        <f>(H40+G40)/D29</f>
        <v>0.21226485148514851</v>
      </c>
    </row>
    <row r="41" spans="1:9" x14ac:dyDescent="0.2">
      <c r="D41" s="14" t="s">
        <v>27</v>
      </c>
      <c r="E41" s="16"/>
      <c r="F41" s="3">
        <v>28000</v>
      </c>
      <c r="G41" s="33">
        <f>((F41-F40)*G22)+H22</f>
        <v>3048.75</v>
      </c>
      <c r="H41" s="3">
        <f t="shared" si="7"/>
        <v>3345</v>
      </c>
      <c r="I41" s="4">
        <f>(H41+G41)/D30</f>
        <v>0.22834821428571428</v>
      </c>
    </row>
    <row r="42" spans="1:9" x14ac:dyDescent="0.2">
      <c r="D42" s="14" t="s">
        <v>26</v>
      </c>
      <c r="E42" s="16"/>
      <c r="F42" s="3">
        <v>35200</v>
      </c>
      <c r="G42" s="33">
        <f>H23</f>
        <v>4362.75</v>
      </c>
      <c r="H42" s="3">
        <f t="shared" si="7"/>
        <v>4533</v>
      </c>
      <c r="I42" s="4">
        <f>(H42+G42)/D31</f>
        <v>0.25272017045454548</v>
      </c>
    </row>
    <row r="43" spans="1:9" x14ac:dyDescent="0.2">
      <c r="D43" s="14" t="s">
        <v>28</v>
      </c>
      <c r="E43" s="16"/>
      <c r="F43" s="3">
        <v>50000</v>
      </c>
      <c r="G43" s="33">
        <f>((F43-F42)*G23)+H23</f>
        <v>6582.75</v>
      </c>
      <c r="H43" s="3">
        <f t="shared" si="7"/>
        <v>7345</v>
      </c>
      <c r="I43" s="4">
        <f>(H43+G43)/D32</f>
        <v>0.278555</v>
      </c>
    </row>
    <row r="44" spans="1:9" x14ac:dyDescent="0.2">
      <c r="D44" s="14" t="s">
        <v>17</v>
      </c>
      <c r="E44" s="16"/>
      <c r="F44" s="3">
        <v>60000</v>
      </c>
      <c r="G44" s="33">
        <f>H24</f>
        <v>8950.75</v>
      </c>
      <c r="H44" s="3">
        <f t="shared" si="7"/>
        <v>9295</v>
      </c>
      <c r="I44" s="4">
        <f>(H44+G44)/D33</f>
        <v>0.30409583333333334</v>
      </c>
    </row>
    <row r="45" spans="1:9" x14ac:dyDescent="0.2">
      <c r="D45" s="14" t="s">
        <v>29</v>
      </c>
      <c r="E45" s="16"/>
      <c r="F45" s="3">
        <v>120000</v>
      </c>
      <c r="G45" s="33">
        <f>H25</f>
        <v>22450.75</v>
      </c>
      <c r="H45" s="3">
        <f t="shared" si="7"/>
        <v>23395</v>
      </c>
      <c r="I45" s="4">
        <f>(H45+G45)/D34</f>
        <v>0.38204791666666665</v>
      </c>
    </row>
    <row r="46" spans="1:9" x14ac:dyDescent="0.2">
      <c r="D46" s="34" t="s">
        <v>30</v>
      </c>
      <c r="E46" s="35"/>
      <c r="F46" s="9">
        <v>2000000</v>
      </c>
      <c r="G46" s="33">
        <f>C7</f>
        <v>445450.75</v>
      </c>
      <c r="H46" s="3">
        <f>C18</f>
        <v>502795</v>
      </c>
      <c r="I46" s="4">
        <f>(H46+G46)/F46</f>
        <v>0.474122875</v>
      </c>
    </row>
  </sheetData>
  <mergeCells count="12">
    <mergeCell ref="D44:E44"/>
    <mergeCell ref="D45:E45"/>
    <mergeCell ref="D46:E46"/>
    <mergeCell ref="D38:E38"/>
    <mergeCell ref="D39:E39"/>
    <mergeCell ref="D40:E40"/>
    <mergeCell ref="D41:E41"/>
    <mergeCell ref="D42:E42"/>
    <mergeCell ref="D43:E43"/>
    <mergeCell ref="A20:F20"/>
    <mergeCell ref="A27:F27"/>
    <mergeCell ref="A39:C39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Andalucia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2018-12-17T16:58:36Z</dcterms:created>
  <dcterms:modified xsi:type="dcterms:W3CDTF">2018-12-19T09:37:44Z</dcterms:modified>
</cp:coreProperties>
</file>